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Guyane-Cayenne V2019/"/>
    </mc:Choice>
  </mc:AlternateContent>
  <xr:revisionPtr revIDLastSave="0" documentId="13_ncr:1_{E55698CE-839A-9343-B3F8-054005531264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B22" i="1"/>
  <c r="B21" i="1"/>
  <c r="A5" i="1" s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<sst xmlns="http://schemas.openxmlformats.org/spreadsheetml/2006/main" count="77" uniqueCount="72">
  <si>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</si>
  <si>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</si>
  <si>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</si>
  <si>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</si>
  <si>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</si>
  <si>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</si>
  <si>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</si>
  <si>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</si>
  <si>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</si>
  <si>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</si>
  <si>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</si>
  <si>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</si>
  <si>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</si>
  <si>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</si>
  <si>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</si>
  <si>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</si>
  <si>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</si>
  <si>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</si>
  <si>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</si>
  <si>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</si>
  <si>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</si>
  <si>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</si>
  <si>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</si>
  <si>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</si>
  <si>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</si>
  <si>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</si>
  <si>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</si>
  <si>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</si>
  <si>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</si>
  <si>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</si>
  <si>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</si>
  <si>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</si>
  <si>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</si>
  <si>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</si>
  <si>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</si>
  <si>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</si>
  <si>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</si>
  <si>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</si>
  <si>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</si>
  <si>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</si>
  <si>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</si>
  <si>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</si>
  <si>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</si>
  <si>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</si>
  <si>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</si>
  <si>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</si>
  <si>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</si>
  <si>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</si>
  <si>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</si>
  <si>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</si>
  <si>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</si>
  <si>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</si>
  <si>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</si>
  <si>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</si>
  <si>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</si>
  <si>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</si>
  <si>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</si>
  <si>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</si>
  <si>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</si>
  <si>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</si>
  <si>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</si>
  <si>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</si>
  <si>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</si>
  <si>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</si>
  <si>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</si>
  <si>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Guy</t>
  </si>
  <si>
    <t>Dept Guyane</t>
  </si>
  <si>
    <r>
      <rPr>
        <b/>
        <sz val="12"/>
        <color rgb="FF002060"/>
        <rFont val="Arial"/>
        <family val="2"/>
      </rPr>
      <t>CA du centre Litorral</t>
    </r>
    <r>
      <rPr>
        <b/>
        <sz val="12"/>
        <color theme="3" tint="-0.249977111117893"/>
        <rFont val="Arial"/>
        <family val="2"/>
      </rPr>
      <t xml:space="preserve"> </t>
    </r>
  </si>
  <si>
    <t>Cayenne</t>
  </si>
  <si>
    <t xml:space="preserve">Par défaut le revenu médian de la commune et  de l'intercommunalité </t>
  </si>
  <si>
    <t>ont été pris égaux à ceux de la région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</si>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</sst>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color rgb="FF002060"/>
      <name val="Arial"/>
      <family val="2"/>
    </font>
    <font>
      <b/>
      <sz val="12"/>
      <color rgb="FF0C0C0C"/>
      <name val="Arial"/>
      <family val="2"/>
    </font>
    <font>
      <b/>
      <sz val="12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3" fontId="13" fillId="4" borderId="0" xfId="0" applyNumberFormat="1" applyFont="1" applyFill="1"/>
    <xf numFmtId="0" fontId="6" fillId="4" borderId="0" xfId="0" applyFont="1" applyFill="1"/>
    <xf numFmtId="0" fontId="14" fillId="0" borderId="0" xfId="0" applyFont="1"/>
    <xf numFmtId="0" fontId="8" fillId="4" borderId="0" xfId="0" applyFont="1" applyFill="1" applyAlignment="1">
      <alignment horizontal="left"/>
    </xf>
    <xf numFmtId="0" fontId="13" fillId="4" borderId="0" xfId="0" applyFont="1" applyFill="1"/>
    <xf numFmtId="0" fontId="11" fillId="4" borderId="0" xfId="0" applyFont="1" applyFill="1"/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Guy</v>
      </c>
      <c r="L1" s="15" t="str">
        <f>A5</f>
        <v>Guyane</v>
      </c>
      <c r="M1" s="15" t="str">
        <f>A6</f>
        <v>Dept Guyane</v>
      </c>
      <c r="N1" s="15" t="str">
        <f>A7</f>
        <v xml:space="preserve">CA du centre Litorral </v>
      </c>
      <c r="O1" s="15" t="str">
        <f>A8</f>
        <v>Cayenne</v>
      </c>
      <c r="P1" s="15" t="str">
        <f>A8</f>
        <v>Cayenne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0.26324668549120306</v>
      </c>
      <c r="L4" s="10">
        <f>K4+(K4/K10)*K15</f>
        <v>0.40243850202359166</v>
      </c>
      <c r="M4" s="10">
        <f>L4*F6*G6</f>
        <v>0.40243850202359166</v>
      </c>
      <c r="N4" s="8">
        <f>L4*F7*G7*1000000</f>
        <v>130933.28258412443</v>
      </c>
      <c r="O4" s="8">
        <f>L4*F8*G8*1000000</f>
        <v>51638.884055674091</v>
      </c>
      <c r="P4" s="11">
        <f>O4/O10</f>
        <v>0.31192660550458723</v>
      </c>
      <c r="Q4" s="7"/>
    </row>
    <row r="5" spans="1:20" x14ac:dyDescent="0.2">
      <c r="A5" s="20" t="str">
        <f>B21</f>
        <v>Guyane</v>
      </c>
      <c r="B5" s="27">
        <v>276128</v>
      </c>
      <c r="C5" s="2">
        <v>70293</v>
      </c>
      <c r="D5" s="24">
        <f t="shared" ref="D5:D8" si="0">B5+C5</f>
        <v>346421</v>
      </c>
      <c r="E5" s="2">
        <v>10990</v>
      </c>
      <c r="F5" s="12">
        <f>D5/D4</f>
        <v>3.6969927768726054E-3</v>
      </c>
      <c r="G5" s="6">
        <f>E5/E4</f>
        <v>0.49863883847549911</v>
      </c>
      <c r="H5" s="6"/>
      <c r="I5" s="17" t="s">
        <v>4</v>
      </c>
      <c r="J5" s="9">
        <v>75</v>
      </c>
      <c r="K5" s="9">
        <f>J5*F5*G5*1.05</f>
        <v>0.14517280449882519</v>
      </c>
      <c r="L5" s="10">
        <f>K5+(K5/K10)*K15</f>
        <v>0.22193299743948064</v>
      </c>
      <c r="M5" s="10">
        <f>L5*F6*G6</f>
        <v>0.22193299743948064</v>
      </c>
      <c r="N5" s="8">
        <f>L5*F7*G7*1000000</f>
        <v>72205.854366245083</v>
      </c>
      <c r="O5" s="8">
        <f>L5*F8*G8*1000000</f>
        <v>28477.325765996731</v>
      </c>
      <c r="P5" s="11">
        <f>O5/O10</f>
        <v>0.17201834862385318</v>
      </c>
      <c r="Q5" s="7"/>
    </row>
    <row r="6" spans="1:20" x14ac:dyDescent="0.2">
      <c r="A6" s="31" t="s">
        <v>66</v>
      </c>
      <c r="B6" s="32">
        <v>276128</v>
      </c>
      <c r="C6" s="29">
        <v>70293</v>
      </c>
      <c r="D6" s="8">
        <f>B6+C6</f>
        <v>346421</v>
      </c>
      <c r="E6" s="29">
        <v>10990</v>
      </c>
      <c r="F6" s="12">
        <f>D6/D5</f>
        <v>1</v>
      </c>
      <c r="G6" s="6">
        <f>E6/E5</f>
        <v>1</v>
      </c>
      <c r="H6" s="6"/>
      <c r="I6" s="17" t="s">
        <v>5</v>
      </c>
      <c r="J6" s="9">
        <v>83</v>
      </c>
      <c r="K6" s="9">
        <f>J6*F5*G5*1.05</f>
        <v>0.16065790364536653</v>
      </c>
      <c r="L6" s="10">
        <f>K6+(K6/K10)*K15</f>
        <v>0.24560585049969189</v>
      </c>
      <c r="M6" s="10">
        <f>L6*F6*G6</f>
        <v>0.24560585049969189</v>
      </c>
      <c r="N6" s="8">
        <f>L6*F7*G7*1000000</f>
        <v>79907.812165311203</v>
      </c>
      <c r="O6" s="8">
        <f>L6*F8*G8*1000000</f>
        <v>31514.907181036382</v>
      </c>
      <c r="P6" s="11">
        <f>O6/O10</f>
        <v>0.19036697247706419</v>
      </c>
      <c r="Q6" s="7"/>
    </row>
    <row r="7" spans="1:20" x14ac:dyDescent="0.2">
      <c r="A7" s="33" t="s">
        <v>67</v>
      </c>
      <c r="B7" s="28">
        <v>65493</v>
      </c>
      <c r="C7" s="28">
        <v>47215</v>
      </c>
      <c r="D7" s="8">
        <f t="shared" si="0"/>
        <v>112708</v>
      </c>
      <c r="E7" s="29">
        <v>10990</v>
      </c>
      <c r="F7" s="12">
        <f>D7/D5</f>
        <v>0.32534979115007462</v>
      </c>
      <c r="G7" s="6">
        <f>E7/E5</f>
        <v>1</v>
      </c>
      <c r="H7" s="6"/>
      <c r="I7" s="17" t="s">
        <v>6</v>
      </c>
      <c r="J7" s="9">
        <v>84</v>
      </c>
      <c r="K7" s="9">
        <f>J7*F5*G5*1.05</f>
        <v>0.16259354103868423</v>
      </c>
      <c r="L7" s="10">
        <f>K7+(K7/K10)*K15</f>
        <v>0.24856495713221832</v>
      </c>
      <c r="M7" s="10">
        <f>L7*F6*G6</f>
        <v>0.24856495713221832</v>
      </c>
      <c r="N7" s="8">
        <f>L7*F7*G7*1000000</f>
        <v>80870.556890194479</v>
      </c>
      <c r="O7" s="8">
        <f>L7*F8*G8*1000000</f>
        <v>31894.604857916343</v>
      </c>
      <c r="P7" s="11">
        <f>O7/O10</f>
        <v>0.19266055045871561</v>
      </c>
      <c r="Q7" s="7"/>
    </row>
    <row r="8" spans="1:20" x14ac:dyDescent="0.2">
      <c r="A8" s="31" t="s">
        <v>68</v>
      </c>
      <c r="B8" s="28">
        <v>15181</v>
      </c>
      <c r="C8" s="28">
        <v>29270</v>
      </c>
      <c r="D8" s="8">
        <f t="shared" si="0"/>
        <v>44451</v>
      </c>
      <c r="E8" s="29">
        <v>10990</v>
      </c>
      <c r="F8" s="12">
        <f>D8/D5</f>
        <v>0.12831496935809319</v>
      </c>
      <c r="G8" s="6">
        <f>E8/E5</f>
        <v>1</v>
      </c>
      <c r="H8" s="6"/>
      <c r="I8" s="17" t="s">
        <v>7</v>
      </c>
      <c r="J8" s="9">
        <v>42</v>
      </c>
      <c r="K8" s="9">
        <f>J8*F5*G5*1.05</f>
        <v>8.1296770519342115E-2</v>
      </c>
      <c r="L8" s="10">
        <f>K8+(K8/K10)*K15</f>
        <v>0.12428247856610916</v>
      </c>
      <c r="M8" s="10">
        <f>L8*F6*G6</f>
        <v>0.12428247856610916</v>
      </c>
      <c r="N8" s="8">
        <f>L8*F7*G7*1000000</f>
        <v>40435.278445097239</v>
      </c>
      <c r="O8" s="8">
        <f>L8*F8*G8*1000000</f>
        <v>15947.302428958172</v>
      </c>
      <c r="P8" s="11">
        <f>O8/O10</f>
        <v>9.6330275229357804E-2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3.0970198293082712E-2</v>
      </c>
      <c r="L9" s="10">
        <f>K9+(K9/K10)*K15</f>
        <v>4.7345706120422548E-2</v>
      </c>
      <c r="M9" s="10">
        <f>L9*F6*G6</f>
        <v>4.7345706120422548E-2</v>
      </c>
      <c r="N9" s="8">
        <f>L9*F7*G7*1000000</f>
        <v>15403.915598132286</v>
      </c>
      <c r="O9" s="8">
        <f>L9*F8*G8*1000000</f>
        <v>6075.1628300793054</v>
      </c>
      <c r="P9" s="11">
        <f>O9/O10</f>
        <v>3.6697247706422034E-2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0.84393790348650388</v>
      </c>
      <c r="L10" s="10">
        <f>L4+L5+L6+L7+L8+L9</f>
        <v>1.2901704917815142</v>
      </c>
      <c r="M10" s="10">
        <f>M4+M5+M6+M7+M8+M9</f>
        <v>1.2901704917815142</v>
      </c>
      <c r="N10" s="8">
        <f>N4+N5+N6+N7+N8+N9</f>
        <v>419756.70004910475</v>
      </c>
      <c r="O10" s="8">
        <f>O4+O5+O6+O7+O8+O9</f>
        <v>165548.18711966102</v>
      </c>
      <c r="P10" s="11">
        <f>P4+P5+P6+P7+P8+P9</f>
        <v>1</v>
      </c>
      <c r="Q10" s="7"/>
    </row>
    <row r="11" spans="1:20" x14ac:dyDescent="0.2">
      <c r="B11" s="20" t="s">
        <v>69</v>
      </c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B12" s="30" t="s">
        <v>70</v>
      </c>
      <c r="E12" s="6"/>
      <c r="F12" s="6"/>
      <c r="G12" s="6"/>
      <c r="H12" s="6"/>
      <c r="I12" s="17" t="s">
        <v>61</v>
      </c>
      <c r="J12" s="6">
        <v>18</v>
      </c>
      <c r="K12" s="9">
        <f>J12*D22*1.05</f>
        <v>4.1684373091617509E-2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0.4045482152033929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0.44623258829501039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1.2901704917815142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71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A41</f>
        <v>Guyane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B41</f>
        <v>437000</v>
      </c>
      <c r="C22" s="6">
        <f>B45</f>
        <v>198139000</v>
      </c>
      <c r="D22" s="13">
        <f>B22/C22</f>
        <v>2.2055223857998679E-3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2022-09-22T07:18:41Z</dcterms:modified>
</cp:coreProperties>
</file>