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Hauts de France-Lille V2019/"/>
    </mc:Choice>
  </mc:AlternateContent>
  <xr:revisionPtr revIDLastSave="0" documentId="13_ncr:1_{9240FAD5-C66D-8846-8EA9-0C1B03F6F765}" xr6:coauthVersionLast="47" xr6:coauthVersionMax="47" xr10:uidLastSave="{00000000-0000-0000-0000-000000000000}"/>
  <bookViews>
    <workbookView xWindow="0" yWindow="62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K16" i="1" s="1"/>
  <c r="B22" i="1"/>
  <c r="B21" i="1"/>
  <c r="A5" i="1" l="1"/>
  <c r="K1" i="1"/>
  <c r="J16" i="1"/>
  <c r="D5" i="1" l="1"/>
  <c r="C4" i="1"/>
  <c r="M1" i="1"/>
  <c r="L1" i="1"/>
  <c r="N1" i="1"/>
  <c r="P1" i="1"/>
  <c r="O1" i="1"/>
  <c r="B45" i="1"/>
  <c r="C22" i="1" s="1"/>
  <c r="D22" i="1" s="1"/>
  <c r="D4" i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<sst xmlns="http://schemas.openxmlformats.org/spreadsheetml/2006/main" count="75" uniqueCount="70">
  <si>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</si>
  <si>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</si>
  <si>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</si>
  <si>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</si>
  <si>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</si>
  <si>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</si>
  <si>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</si>
  <si>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</si>
  <si>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</si>
  <si>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</si>
  <si>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</si>
  <si>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</si>
  <si>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</si>
  <si>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</si>
  <si>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</si>
  <si>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</si>
  <si>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</si>
  <si>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</si>
  <si>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</si>
  <si>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</si>
  <si>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</si>
  <si>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</si>
  <si>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</si>
  <si>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</si>
  <si>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</si>
  <si>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</si>
  <si>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</si>
  <si>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</si>
  <si>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</si>
  <si>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</si>
  <si>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</si>
  <si>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</si>
  <si>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</si>
  <si>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</si>
  <si>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</si>
  <si>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</si>
  <si>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</si>
  <si>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</si>
  <si>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</si>
  <si>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</si>
  <si>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</si>
  <si>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</si>
  <si>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</si>
  <si>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</si>
  <si>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</si>
  <si>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</si>
  <si>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</si>
  <si>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</si>
  <si>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</si>
  <si>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</si>
  <si>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</si>
  <si>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</si>
  <si>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</si>
  <si>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</si>
  <si>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</si>
  <si>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</si>
  <si>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</si>
  <si>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</si>
  <si>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</si>
  <si>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</si>
  <si>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</si>
  <si>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</si>
  <si>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</si>
  <si>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</si>
  <si>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</si>
  <si>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prorata HdF</t>
  </si>
  <si>
    <t>Nord</t>
  </si>
  <si>
    <t>Métropole de Lille</t>
  </si>
  <si>
    <t>Lille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</si>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</sst>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9C6500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9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1" fontId="6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1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1" fontId="7" fillId="4" borderId="0" xfId="2" applyNumberFormat="1" applyFont="1" applyFill="1" applyAlignment="1">
      <alignment horizontal="right"/>
    </xf>
    <xf numFmtId="0" fontId="7" fillId="4" borderId="0" xfId="2" applyFont="1" applyFill="1" applyAlignment="1">
      <alignment horizontal="right"/>
    </xf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HdF</v>
      </c>
      <c r="L1" s="15" t="str">
        <f>A5</f>
        <v>Hauts-de-France</v>
      </c>
      <c r="M1" s="15" t="str">
        <f>A6</f>
        <v>Nord</v>
      </c>
      <c r="N1" s="15" t="str">
        <f>A7</f>
        <v>Métropole de Lille</v>
      </c>
      <c r="O1" s="15" t="str">
        <f>A8</f>
        <v>Lille</v>
      </c>
      <c r="P1" s="15" t="str">
        <f>A8</f>
        <v>Lille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11.438886360741494</v>
      </c>
      <c r="L4" s="10">
        <f>K4+(K4/K10)*K15</f>
        <v>17.094004900078815</v>
      </c>
      <c r="M4" s="10">
        <f>L4*F6*G6</f>
        <v>7.5330628715318673</v>
      </c>
      <c r="N4" s="8">
        <f>L4*F7*G7*1000000</f>
        <v>3688236.0169841051</v>
      </c>
      <c r="O4" s="8">
        <f>L4*F8*G8*1000000</f>
        <v>818579.2397579063</v>
      </c>
      <c r="P4" s="11">
        <f>O4/O10</f>
        <v>0.31192660550458712</v>
      </c>
      <c r="Q4" s="7"/>
    </row>
    <row r="5" spans="1:20" x14ac:dyDescent="0.2">
      <c r="A5" s="20" t="str">
        <f>B21</f>
        <v>Hauts-de-France</v>
      </c>
      <c r="B5" s="25">
        <v>6004108</v>
      </c>
      <c r="C5" s="25">
        <v>2121296</v>
      </c>
      <c r="D5" s="24">
        <f t="shared" ref="D5:D8" si="0">B5+C5</f>
        <v>8125404</v>
      </c>
      <c r="E5" s="26">
        <v>20360</v>
      </c>
      <c r="F5" s="12">
        <f>D5/D4</f>
        <v>8.6714026855103404E-2</v>
      </c>
      <c r="G5" s="6">
        <f>E5/E4</f>
        <v>0.92377495462794923</v>
      </c>
      <c r="H5" s="6"/>
      <c r="I5" s="17" t="s">
        <v>4</v>
      </c>
      <c r="J5" s="9">
        <v>75</v>
      </c>
      <c r="K5" s="9">
        <f>J5*F5*G5*1.05</f>
        <v>6.3082093901147944</v>
      </c>
      <c r="L5" s="10">
        <f>K5+(K5/K10)*K15</f>
        <v>9.4268409375434654</v>
      </c>
      <c r="M5" s="10">
        <f>L5*F6*G6</f>
        <v>4.1542626129771332</v>
      </c>
      <c r="N5" s="8">
        <f>L5*F7*G7*1000000</f>
        <v>2033953.6858368227</v>
      </c>
      <c r="O5" s="8">
        <f>L5*F8*G8*1000000</f>
        <v>451422.37486649252</v>
      </c>
      <c r="P5" s="11">
        <f>O5/O10</f>
        <v>0.17201834862385321</v>
      </c>
      <c r="Q5" s="7"/>
    </row>
    <row r="6" spans="1:20" x14ac:dyDescent="0.2">
      <c r="A6" s="28" t="s">
        <v>66</v>
      </c>
      <c r="B6" s="29">
        <v>2606234</v>
      </c>
      <c r="C6" s="29">
        <v>986859</v>
      </c>
      <c r="D6" s="8">
        <f>B6+C6</f>
        <v>3593093</v>
      </c>
      <c r="E6" s="30">
        <v>20290</v>
      </c>
      <c r="F6" s="12">
        <f>D6/D5</f>
        <v>0.44220484298380736</v>
      </c>
      <c r="G6" s="6">
        <f>E6/E5</f>
        <v>0.99656188605108054</v>
      </c>
      <c r="H6" s="6"/>
      <c r="I6" s="17" t="s">
        <v>5</v>
      </c>
      <c r="J6" s="9">
        <v>83</v>
      </c>
      <c r="K6" s="9">
        <f>J6*F5*G5*1.05</f>
        <v>6.9810850583937061</v>
      </c>
      <c r="L6" s="10">
        <f>K6+(K6/K10)*K15</f>
        <v>10.432370637548102</v>
      </c>
      <c r="M6" s="10">
        <f>L6*F6*G6</f>
        <v>4.5973839583613607</v>
      </c>
      <c r="N6" s="8">
        <f>L6*F7*G7*1000000</f>
        <v>2250908.745659417</v>
      </c>
      <c r="O6" s="8">
        <f>L6*F8*G8*1000000</f>
        <v>499574.09485225176</v>
      </c>
      <c r="P6" s="11">
        <f>O6/O10</f>
        <v>0.19036697247706424</v>
      </c>
      <c r="Q6" s="7"/>
    </row>
    <row r="7" spans="1:20" x14ac:dyDescent="0.2">
      <c r="A7" s="28" t="s">
        <v>67</v>
      </c>
      <c r="B7" s="29">
        <v>1174273</v>
      </c>
      <c r="C7" s="29">
        <v>527071</v>
      </c>
      <c r="D7" s="8">
        <f t="shared" si="0"/>
        <v>1701344</v>
      </c>
      <c r="E7" s="30">
        <v>20980</v>
      </c>
      <c r="F7" s="12">
        <f>D7/D5</f>
        <v>0.2093857733104717</v>
      </c>
      <c r="G7" s="6">
        <f>E7/E5</f>
        <v>1.0304518664047151</v>
      </c>
      <c r="H7" s="6"/>
      <c r="I7" s="17" t="s">
        <v>6</v>
      </c>
      <c r="J7" s="9">
        <v>84</v>
      </c>
      <c r="K7" s="9">
        <f>J7*F5*G5*1.05</f>
        <v>7.0651945169285693</v>
      </c>
      <c r="L7" s="10">
        <f>K7+(K7/K10)*K15</f>
        <v>10.558061850048681</v>
      </c>
      <c r="M7" s="10">
        <f>L7*F6*G6</f>
        <v>4.6527741265343883</v>
      </c>
      <c r="N7" s="8">
        <f>L7*F7*G7*1000000</f>
        <v>2278028.1281372416</v>
      </c>
      <c r="O7" s="8">
        <f>L7*F8*G8*1000000</f>
        <v>505593.05985047168</v>
      </c>
      <c r="P7" s="11">
        <f>O7/O10</f>
        <v>0.19266055045871561</v>
      </c>
      <c r="Q7" s="7"/>
    </row>
    <row r="8" spans="1:20" x14ac:dyDescent="0.2">
      <c r="A8" s="28" t="s">
        <v>68</v>
      </c>
      <c r="B8" s="29">
        <v>233098</v>
      </c>
      <c r="C8" s="29">
        <v>171503</v>
      </c>
      <c r="D8" s="8">
        <f t="shared" si="0"/>
        <v>404601</v>
      </c>
      <c r="E8" s="30">
        <v>19580</v>
      </c>
      <c r="F8" s="12">
        <f>D8/D5</f>
        <v>4.9794570214601021E-2</v>
      </c>
      <c r="G8" s="6">
        <f>E8/E5</f>
        <v>0.96168958742632615</v>
      </c>
      <c r="H8" s="6"/>
      <c r="I8" s="17" t="s">
        <v>7</v>
      </c>
      <c r="J8" s="9">
        <v>42</v>
      </c>
      <c r="K8" s="9">
        <f>J8*F5*G5*1.05</f>
        <v>3.5325972584642846</v>
      </c>
      <c r="L8" s="10">
        <f>K8+(K8/K10)*K15</f>
        <v>5.2790309250243403</v>
      </c>
      <c r="M8" s="10">
        <f>L8*F6*G6</f>
        <v>2.3263870632671941</v>
      </c>
      <c r="N8" s="8">
        <f>L8*F7*G7*1000000</f>
        <v>1139014.0640686208</v>
      </c>
      <c r="O8" s="8">
        <f>L8*F8*G8*1000000</f>
        <v>252796.52992523584</v>
      </c>
      <c r="P8" s="11">
        <f>O8/O10</f>
        <v>9.6330275229357804E-2</v>
      </c>
      <c r="Q8" s="7"/>
    </row>
    <row r="9" spans="1:20" x14ac:dyDescent="0.2">
      <c r="A9" s="20"/>
      <c r="B9" s="20" t="s">
        <v>47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1.3457513365578226</v>
      </c>
      <c r="L9" s="10">
        <f>K9+(K9/K10)*K15</f>
        <v>2.0110594000092723</v>
      </c>
      <c r="M9" s="10">
        <f>L9*F6*G6</f>
        <v>0.88624269076845485</v>
      </c>
      <c r="N9" s="8">
        <f>L9*F7*G7*1000000</f>
        <v>433910.11964518885</v>
      </c>
      <c r="O9" s="8">
        <f>L9*F8*G8*1000000</f>
        <v>96303.439971518383</v>
      </c>
      <c r="P9" s="11">
        <f>O9/O10</f>
        <v>3.6697247706422013E-2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36.671723921200673</v>
      </c>
      <c r="L10" s="10">
        <f>L4+L5+L6+L7+L8+L9</f>
        <v>54.801368650252684</v>
      </c>
      <c r="M10" s="10">
        <f>M4+M5+M6+M7+M8+M9</f>
        <v>24.150113323440397</v>
      </c>
      <c r="N10" s="8">
        <f>N4+N5+N6+N7+N8+N9</f>
        <v>11824050.760331398</v>
      </c>
      <c r="O10" s="8">
        <f>O4+O5+O6+O7+O8+O9</f>
        <v>2624268.7392238765</v>
      </c>
      <c r="P10" s="11">
        <f>P4+P5+P6+P7+P8+P9</f>
        <v>1</v>
      </c>
      <c r="Q10" s="7"/>
    </row>
    <row r="11" spans="1:20" x14ac:dyDescent="0.2"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E12" s="6"/>
      <c r="F12" s="6"/>
      <c r="G12" s="6"/>
      <c r="H12" s="6"/>
      <c r="I12" s="17" t="s">
        <v>61</v>
      </c>
      <c r="J12" s="6">
        <v>18</v>
      </c>
      <c r="K12" s="9">
        <f>J12*D22*1.05</f>
        <v>0.5507678952654449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60</v>
      </c>
      <c r="J14" s="6">
        <v>227</v>
      </c>
      <c r="K14" s="9">
        <f>(J14-J12)*F5*G5*1.05</f>
        <v>17.578876833786563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18.129644729052007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54.801368650252684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69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7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A32</f>
        <v>Hauts-de-France</v>
      </c>
      <c r="C21" s="15" t="s">
        <v>9</v>
      </c>
      <c r="D21" s="15" t="s">
        <v>65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26">
        <f>B32</f>
        <v>5774000</v>
      </c>
      <c r="C22" s="6">
        <f>B45</f>
        <v>198139000</v>
      </c>
      <c r="D22" s="13">
        <f>B22/C22</f>
        <v>2.9141158479653172E-2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2022-09-22T07:19:31Z</dcterms:modified>
</cp:coreProperties>
</file>