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La Martinique-Fort de France V2019/"/>
    </mc:Choice>
  </mc:AlternateContent>
  <xr:revisionPtr revIDLastSave="0" documentId="13_ncr:1_{DE788203-B57A-EB43-AFE0-BD2D3286515D}" xr6:coauthVersionLast="47" xr6:coauthVersionMax="47" xr10:uidLastSave="{00000000-0000-0000-0000-000000000000}"/>
  <bookViews>
    <workbookView xWindow="0" yWindow="78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A5" i="1"/>
  <c r="B22" i="1"/>
  <c r="B21" i="1"/>
  <c r="K1" i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<sst xmlns="http://schemas.openxmlformats.org/spreadsheetml/2006/main" count="77" uniqueCount="72">
  <si>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</si>
  <si>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</si>
  <si>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</si>
  <si>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</si>
  <si>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</si>
  <si>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</si>
  <si>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</si>
  <si>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</si>
  <si>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</si>
  <si>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</si>
  <si>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</si>
  <si>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</si>
  <si>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</si>
  <si>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</si>
  <si>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</si>
  <si>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</si>
  <si>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</si>
  <si>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</si>
  <si>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</si>
  <si>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</si>
  <si>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</si>
  <si>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</si>
  <si>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</si>
  <si>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</si>
  <si>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</si>
  <si>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</si>
  <si>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</si>
  <si>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</si>
  <si>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</si>
  <si>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</si>
  <si>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</si>
  <si>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</si>
  <si>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</si>
  <si>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</si>
  <si>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</si>
  <si>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</si>
  <si>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</si>
  <si>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</si>
  <si>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</si>
  <si>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</si>
  <si>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</si>
  <si>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</si>
  <si>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</si>
  <si>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</si>
  <si>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</si>
  <si>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</si>
  <si>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</si>
  <si>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</si>
  <si>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</si>
  <si>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</si>
  <si>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</si>
  <si>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</si>
  <si>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</si>
  <si>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</si>
  <si>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</si>
  <si>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</si>
  <si>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</si>
  <si>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</si>
  <si>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</si>
  <si>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</si>
  <si>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</si>
  <si>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</si>
  <si>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</si>
  <si>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</si>
  <si>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</si>
  <si>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Dept Martinique</t>
  </si>
  <si>
    <t xml:space="preserve">CA du centre de la Martinique </t>
  </si>
  <si>
    <t>Fort de France</t>
  </si>
  <si>
    <t xml:space="preserve">Par défaut le revenu médian de la commune et  de l'intercommunalité </t>
  </si>
  <si>
    <t>ont été pris égaux à ceux de la région</t>
  </si>
  <si>
    <t>prorata LM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</si>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</sst>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2"/>
      <color rgb="FF0C0C0C"/>
      <name val="Arial"/>
      <family val="2"/>
    </font>
    <font>
      <b/>
      <sz val="12"/>
      <color rgb="FF002060"/>
      <name val="Arial"/>
      <family val="2"/>
    </font>
    <font>
      <sz val="12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/>
    <xf numFmtId="0" fontId="12" fillId="4" borderId="0" xfId="0" applyFont="1" applyFill="1"/>
    <xf numFmtId="0" fontId="6" fillId="4" borderId="0" xfId="0" applyFont="1" applyFill="1"/>
    <xf numFmtId="3" fontId="12" fillId="4" borderId="0" xfId="0" applyNumberFormat="1" applyFont="1" applyFill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8" fillId="4" borderId="0" xfId="0" applyFont="1" applyFill="1" applyAlignment="1">
      <alignment horizontal="left"/>
    </xf>
    <xf numFmtId="0" fontId="11" fillId="4" borderId="0" xfId="0" applyFont="1" applyFill="1"/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LM</v>
      </c>
      <c r="L1" s="15" t="str">
        <f>A5</f>
        <v>Martinique</v>
      </c>
      <c r="M1" s="15" t="str">
        <f>A6</f>
        <v>Dept Martinique</v>
      </c>
      <c r="N1" s="15" t="str">
        <f>A7</f>
        <v xml:space="preserve">CA du centre de la Martinique </v>
      </c>
      <c r="O1" s="15" t="str">
        <f>A8</f>
        <v>Fort de France</v>
      </c>
      <c r="P1" s="15" t="str">
        <f>A8</f>
        <v>Fort de France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0.64136322928375999</v>
      </c>
      <c r="L4" s="10">
        <f>K4+(K4/K10)*K15</f>
        <v>1.0042372560175927</v>
      </c>
      <c r="M4" s="10">
        <f>L4*F6*G6</f>
        <v>1.0042372560175927</v>
      </c>
      <c r="N4" s="8">
        <f>L4*F7*G7*1000000</f>
        <v>487734.6694046029</v>
      </c>
      <c r="O4" s="8">
        <f>L4*F8*G8*1000000</f>
        <v>240001.94101886469</v>
      </c>
      <c r="P4" s="11">
        <f>O4/O10</f>
        <v>0.31192660550458723</v>
      </c>
      <c r="Q4" s="7"/>
    </row>
    <row r="5" spans="1:20" x14ac:dyDescent="0.2">
      <c r="A5" s="20" t="str">
        <f>B21</f>
        <v>Martinique</v>
      </c>
      <c r="B5" s="27">
        <v>368783</v>
      </c>
      <c r="C5" s="2">
        <v>130712</v>
      </c>
      <c r="D5" s="24">
        <f t="shared" ref="D5:D8" si="0">B5+C5</f>
        <v>499495</v>
      </c>
      <c r="E5" s="2">
        <v>18570</v>
      </c>
      <c r="F5" s="12">
        <f>D5/D4</f>
        <v>5.3305931426904894E-3</v>
      </c>
      <c r="G5" s="6">
        <f>E5/E4</f>
        <v>0.84255898366606174</v>
      </c>
      <c r="H5" s="6"/>
      <c r="I5" s="17" t="s">
        <v>4</v>
      </c>
      <c r="J5" s="9">
        <v>75</v>
      </c>
      <c r="K5" s="9">
        <f>J5*F5*G5*1.05</f>
        <v>0.35369295732560296</v>
      </c>
      <c r="L5" s="10">
        <f>K5+(K5/K10)*K15</f>
        <v>0.55380731030381947</v>
      </c>
      <c r="M5" s="10">
        <f>L5*F6*G6</f>
        <v>0.55380731030381947</v>
      </c>
      <c r="N5" s="8">
        <f>L5*F7*G7*1000000</f>
        <v>268971.32503930305</v>
      </c>
      <c r="O5" s="8">
        <f>L5*F8*G8*1000000</f>
        <v>132354.01159128564</v>
      </c>
      <c r="P5" s="11">
        <f>O5/O10</f>
        <v>0.17201834862385321</v>
      </c>
      <c r="Q5" s="7"/>
    </row>
    <row r="6" spans="1:20" x14ac:dyDescent="0.2">
      <c r="A6" s="34" t="s">
        <v>65</v>
      </c>
      <c r="B6" s="28">
        <v>368783</v>
      </c>
      <c r="C6" s="29">
        <v>130712</v>
      </c>
      <c r="D6" s="8">
        <f>B6+C6</f>
        <v>499495</v>
      </c>
      <c r="E6" s="29">
        <v>18570</v>
      </c>
      <c r="F6" s="12">
        <f>D6/D5</f>
        <v>1</v>
      </c>
      <c r="G6" s="6">
        <f>E6/E5</f>
        <v>1</v>
      </c>
      <c r="H6" s="6"/>
      <c r="I6" s="17" t="s">
        <v>5</v>
      </c>
      <c r="J6" s="9">
        <v>83</v>
      </c>
      <c r="K6" s="9">
        <f>J6*F5*G5*1.05</f>
        <v>0.39142020610700057</v>
      </c>
      <c r="L6" s="10">
        <f>K6+(K6/K10)*K15</f>
        <v>0.61288009006956012</v>
      </c>
      <c r="M6" s="10">
        <f>L6*F6*G6</f>
        <v>0.61288009006956012</v>
      </c>
      <c r="N6" s="8">
        <f>L6*F7*G7*1000000</f>
        <v>297661.59971016197</v>
      </c>
      <c r="O6" s="8">
        <f>L6*F8*G8*1000000</f>
        <v>146471.77282768942</v>
      </c>
      <c r="P6" s="11">
        <f>O6/O10</f>
        <v>0.19036697247706419</v>
      </c>
      <c r="Q6" s="7"/>
    </row>
    <row r="7" spans="1:20" x14ac:dyDescent="0.2">
      <c r="A7" s="35" t="s">
        <v>66</v>
      </c>
      <c r="B7" s="30">
        <v>152102</v>
      </c>
      <c r="C7" s="30">
        <v>76692</v>
      </c>
      <c r="D7" s="8">
        <f t="shared" si="0"/>
        <v>228794</v>
      </c>
      <c r="E7" s="29">
        <v>19690</v>
      </c>
      <c r="F7" s="12">
        <f>D7/D5</f>
        <v>0.45805063113744882</v>
      </c>
      <c r="G7" s="6">
        <f>E7/E5</f>
        <v>1.0603123317178245</v>
      </c>
      <c r="H7" s="6"/>
      <c r="I7" s="17" t="s">
        <v>6</v>
      </c>
      <c r="J7" s="9">
        <v>84</v>
      </c>
      <c r="K7" s="9">
        <f>J7*F5*G5*1.05</f>
        <v>0.39613611220467532</v>
      </c>
      <c r="L7" s="10">
        <f>K7+(K7/K10)*K15</f>
        <v>0.62026418754027779</v>
      </c>
      <c r="M7" s="10">
        <f>L7*F6*G6</f>
        <v>0.62026418754027779</v>
      </c>
      <c r="N7" s="8">
        <f>L7*F7*G7*1000000</f>
        <v>301247.88404401945</v>
      </c>
      <c r="O7" s="8">
        <f>L7*F8*G8*1000000</f>
        <v>148236.49298223993</v>
      </c>
      <c r="P7" s="11">
        <f>O7/O10</f>
        <v>0.19266055045871561</v>
      </c>
      <c r="Q7" s="7"/>
    </row>
    <row r="8" spans="1:20" x14ac:dyDescent="0.2">
      <c r="A8" s="34" t="s">
        <v>67</v>
      </c>
      <c r="B8" s="30">
        <v>76512</v>
      </c>
      <c r="C8" s="30">
        <v>42159</v>
      </c>
      <c r="D8" s="8">
        <f t="shared" si="0"/>
        <v>118671</v>
      </c>
      <c r="E8" s="29">
        <v>18680</v>
      </c>
      <c r="F8" s="12">
        <f>D8/D5</f>
        <v>0.23758195777735513</v>
      </c>
      <c r="G8" s="6">
        <f>E8/E5</f>
        <v>1.0059235325794291</v>
      </c>
      <c r="H8" s="6"/>
      <c r="I8" s="17" t="s">
        <v>7</v>
      </c>
      <c r="J8" s="9">
        <v>42</v>
      </c>
      <c r="K8" s="9">
        <f>J8*F5*G5*1.05</f>
        <v>0.19806805610233766</v>
      </c>
      <c r="L8" s="10">
        <f>K8+(K8/K10)*K15</f>
        <v>0.31013209377013889</v>
      </c>
      <c r="M8" s="10">
        <f>L8*F6*G6</f>
        <v>0.31013209377013889</v>
      </c>
      <c r="N8" s="8">
        <f>L8*F7*G7*1000000</f>
        <v>150623.94202200972</v>
      </c>
      <c r="O8" s="8">
        <f>L8*F8*G8*1000000</f>
        <v>74118.246491119964</v>
      </c>
      <c r="P8" s="11">
        <f>O8/O10</f>
        <v>9.6330275229357804E-2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7.5454497562795292E-2</v>
      </c>
      <c r="L9" s="10">
        <f>K9+(K9/K10)*K15</f>
        <v>0.11814555953148148</v>
      </c>
      <c r="M9" s="10">
        <f>L9*F6*G6</f>
        <v>0.11814555953148148</v>
      </c>
      <c r="N9" s="8">
        <f>L9*F7*G7*1000000</f>
        <v>57380.549341717982</v>
      </c>
      <c r="O9" s="8">
        <f>L9*F8*G8*1000000</f>
        <v>28235.522472807606</v>
      </c>
      <c r="P9" s="11">
        <f>O9/O10</f>
        <v>3.669724770642202E-2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2.0561350585861717</v>
      </c>
      <c r="L10" s="10">
        <f>L4+L5+L6+L7+L8+L9</f>
        <v>3.2194664972328702</v>
      </c>
      <c r="M10" s="10">
        <f>M4+M5+M6+M7+M8+M9</f>
        <v>3.2194664972328702</v>
      </c>
      <c r="N10" s="8">
        <f>N4+N5+N6+N7+N8+N9</f>
        <v>1563619.9695618153</v>
      </c>
      <c r="O10" s="8">
        <f>O4+O5+O6+O7+O8+O9</f>
        <v>769417.9873840072</v>
      </c>
      <c r="P10" s="11">
        <f>P4+P5+P6+P7+P8+P9</f>
        <v>1</v>
      </c>
      <c r="Q10" s="7"/>
    </row>
    <row r="11" spans="1:20" x14ac:dyDescent="0.2">
      <c r="B11" s="20" t="s">
        <v>68</v>
      </c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B12" s="31" t="s">
        <v>69</v>
      </c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0.17770706423268515</v>
      </c>
      <c r="L12" s="6"/>
      <c r="M12" s="6"/>
      <c r="N12" s="6"/>
      <c r="O12" s="6"/>
      <c r="P12" s="6"/>
      <c r="Q12" s="7"/>
    </row>
    <row r="13" spans="1:20" ht="15" customHeight="1" x14ac:dyDescent="0.2">
      <c r="D13" s="33"/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32"/>
      <c r="G14" s="6"/>
      <c r="H14" s="6"/>
      <c r="I14" s="23" t="s">
        <v>60</v>
      </c>
      <c r="J14" s="6">
        <v>227</v>
      </c>
      <c r="K14" s="9">
        <f>(J14-J12)*F5*G5*1.05</f>
        <v>0.9856243744140134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1.1633314386466986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3.2194664972328706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71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6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A40</f>
        <v>Martinique</v>
      </c>
      <c r="C21" s="15" t="s">
        <v>9</v>
      </c>
      <c r="D21" s="15" t="s">
        <v>70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5">
        <f>B40</f>
        <v>1863000</v>
      </c>
      <c r="C22" s="6">
        <f>B45</f>
        <v>198139000</v>
      </c>
      <c r="D22" s="13">
        <f>B22/C22</f>
        <v>9.4024901710415415E-3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2022-09-22T07:20:54Z</dcterms:modified>
</cp:coreProperties>
</file>