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La Réunion-Saint Denis V2019/"/>
    </mc:Choice>
  </mc:AlternateContent>
  <xr:revisionPtr revIDLastSave="0" documentId="13_ncr:1_{5E8DD068-8708-FA44-9C1A-3B6C7FC587C3}" xr6:coauthVersionLast="47" xr6:coauthVersionMax="47" xr10:uidLastSave="{00000000-0000-0000-0000-000000000000}"/>
  <bookViews>
    <workbookView xWindow="0" yWindow="70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5" i="1" s="1"/>
  <c r="K9" i="1"/>
  <c r="K8" i="1"/>
  <c r="K7" i="1"/>
  <c r="K6" i="1"/>
  <c r="K5" i="1"/>
  <c r="K4" i="1"/>
  <c r="K10" i="1" s="1"/>
  <c r="K16" i="1" s="1"/>
  <c r="B22" i="1"/>
  <c r="B21" i="1"/>
  <c r="A5" i="1" s="1"/>
  <c r="K1" i="1"/>
  <c r="J16" i="1"/>
  <c r="D5" i="1" l="1"/>
  <c r="C4" i="1"/>
  <c r="M1" i="1"/>
  <c r="L1" i="1"/>
  <c r="N1" i="1"/>
  <c r="P1" i="1"/>
  <c r="O1" i="1"/>
  <c r="B45" i="1"/>
  <c r="C22" i="1" s="1"/>
  <c r="D22" i="1" s="1"/>
  <c r="D4" i="1"/>
  <c r="G5" i="1"/>
  <c r="D8" i="1"/>
  <c r="G8" i="1"/>
  <c r="D6" i="1"/>
  <c r="G6" i="1"/>
  <c r="D7" i="1"/>
  <c r="G7" i="1"/>
  <c r="J11" i="1"/>
  <c r="J10" i="1"/>
  <c r="F8" i="1" l="1"/>
  <c r="F5" i="1"/>
  <c r="F7" i="1"/>
  <c r="F6" i="1"/>
  <c r="L4" i="1" l="1"/>
  <c r="M4" i="1" s="1"/>
  <c r="L7" i="1"/>
  <c r="M7" i="1" s="1"/>
  <c r="L8" i="1"/>
  <c r="N8" i="1" s="1"/>
  <c r="L6" i="1"/>
  <c r="L5" i="1"/>
  <c r="L9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<sst xmlns="http://schemas.openxmlformats.org/spreadsheetml/2006/main" count="75" uniqueCount="70">
  <si>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</si>
  <si>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</si>
  <si>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</si>
  <si>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</si>
  <si>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</si>
  <si>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</si>
  <si>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</si>
  <si>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</si>
  <si>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</si>
  <si>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</si>
  <si>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</si>
  <si>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</si>
  <si>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</si>
  <si>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</si>
  <si>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</si>
  <si>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</si>
  <si>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</si>
  <si>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</si>
  <si>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</si>
  <si>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</si>
  <si>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</si>
  <si>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</si>
  <si>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</si>
  <si>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</si>
  <si>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</si>
  <si>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</si>
  <si>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</si>
  <si>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</si>
  <si>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</si>
  <si>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</si>
  <si>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</si>
  <si>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</si>
  <si>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</si>
  <si>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</si>
  <si>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</si>
  <si>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</si>
  <si>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</si>
  <si>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</si>
  <si>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</si>
  <si>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</si>
  <si>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</si>
  <si>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</si>
  <si>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</si>
  <si>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</si>
  <si>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</si>
  <si>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</si>
  <si>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</si>
  <si>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</si>
  <si>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</si>
  <si>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</si>
  <si>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</si>
  <si>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</si>
  <si>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</si>
  <si>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</si>
  <si>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</si>
  <si>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</si>
  <si>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</si>
  <si>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</si>
  <si>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</si>
  <si>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</si>
  <si>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</si>
  <si>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</si>
  <si>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</si>
  <si>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</si>
  <si>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</si>
  <si>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prorata LR</t>
  </si>
  <si>
    <t>Dept La Réunion</t>
  </si>
  <si>
    <t>CA CINOR</t>
  </si>
  <si>
    <t>Saint Denis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</si>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</sst>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  <font>
      <b/>
      <sz val="12"/>
      <color rgb="FF0C0C0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11" fillId="4" borderId="0" xfId="0" applyFont="1" applyFill="1"/>
    <xf numFmtId="0" fontId="6" fillId="4" borderId="0" xfId="0" applyFont="1" applyFill="1"/>
    <xf numFmtId="3" fontId="11" fillId="4" borderId="0" xfId="0" applyNumberFormat="1" applyFont="1" applyFill="1"/>
    <xf numFmtId="0" fontId="8" fillId="4" borderId="0" xfId="0" applyFont="1" applyFill="1" applyAlignment="1">
      <alignment horizontal="left"/>
    </xf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44</v>
      </c>
      <c r="B1" s="15" t="s">
        <v>48</v>
      </c>
      <c r="C1" s="15" t="s">
        <v>49</v>
      </c>
      <c r="D1" s="15" t="s">
        <v>0</v>
      </c>
      <c r="E1" s="20" t="s">
        <v>51</v>
      </c>
      <c r="F1" s="15" t="s">
        <v>37</v>
      </c>
      <c r="G1" s="20" t="s">
        <v>38</v>
      </c>
      <c r="H1" s="15"/>
      <c r="I1" s="15" t="s">
        <v>40</v>
      </c>
      <c r="J1" s="15" t="s">
        <v>58</v>
      </c>
      <c r="K1" s="15" t="str">
        <f>D21</f>
        <v>prorata LR</v>
      </c>
      <c r="L1" s="15" t="str">
        <f>A5</f>
        <v>La Réunion</v>
      </c>
      <c r="M1" s="15" t="str">
        <f>A6</f>
        <v>Dept La Réunion</v>
      </c>
      <c r="N1" s="15" t="str">
        <f>A7</f>
        <v>CA CINOR</v>
      </c>
      <c r="O1" s="15" t="str">
        <f>A8</f>
        <v>Saint Denis</v>
      </c>
      <c r="P1" s="15" t="str">
        <f>A8</f>
        <v>Saint Denis</v>
      </c>
      <c r="Q1" s="22"/>
    </row>
    <row r="2" spans="1:20" s="16" customFormat="1" x14ac:dyDescent="0.2">
      <c r="A2" s="20"/>
      <c r="B2" s="15"/>
      <c r="C2" s="15"/>
      <c r="D2" s="15"/>
      <c r="E2" s="15" t="s">
        <v>50</v>
      </c>
      <c r="F2" s="15" t="s">
        <v>0</v>
      </c>
      <c r="G2" s="15" t="s">
        <v>39</v>
      </c>
      <c r="H2" s="15"/>
      <c r="Q2" s="15"/>
      <c r="R2" s="15"/>
      <c r="S2" s="15"/>
      <c r="T2" s="15"/>
    </row>
    <row r="3" spans="1:20" x14ac:dyDescent="0.2">
      <c r="A3" s="20" t="s">
        <v>30</v>
      </c>
      <c r="B3" s="15" t="s">
        <v>32</v>
      </c>
      <c r="C3" s="15" t="s">
        <v>33</v>
      </c>
      <c r="D3" s="15"/>
      <c r="E3" s="15" t="s">
        <v>31</v>
      </c>
      <c r="I3" s="15" t="s">
        <v>41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34</v>
      </c>
      <c r="O3" s="15" t="s">
        <v>34</v>
      </c>
      <c r="P3" s="15" t="s">
        <v>42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1.2296528418573001</v>
      </c>
      <c r="L4" s="10">
        <f>K4+(K4/K10)*K15</f>
        <v>1.881817793457254</v>
      </c>
      <c r="M4" s="10">
        <f>L4*F6*G6</f>
        <v>1.881817793457254</v>
      </c>
      <c r="N4" s="8">
        <f>L4*F7*G7*1000000</f>
        <v>535463.30187807733</v>
      </c>
      <c r="O4" s="8">
        <f>L4*F8*G8*1000000</f>
        <v>397641.15146513254</v>
      </c>
      <c r="P4" s="11">
        <f>O4/O10</f>
        <v>0.31192660550458717</v>
      </c>
      <c r="Q4" s="7"/>
    </row>
    <row r="5" spans="1:20" x14ac:dyDescent="0.2">
      <c r="A5" s="20" t="str">
        <f>B21</f>
        <v>La Réunion</v>
      </c>
      <c r="B5" s="27">
        <v>855961</v>
      </c>
      <c r="C5" s="2">
        <v>263213</v>
      </c>
      <c r="D5" s="24">
        <f t="shared" ref="D5:D8" si="0">B5+C5</f>
        <v>1119174</v>
      </c>
      <c r="E5" s="2">
        <v>15890</v>
      </c>
      <c r="F5" s="12">
        <f>D5/D4</f>
        <v>1.1943785723335541E-2</v>
      </c>
      <c r="G5" s="6">
        <f>E5/E4</f>
        <v>0.72096188747731393</v>
      </c>
      <c r="H5" s="6"/>
      <c r="I5" s="17" t="s">
        <v>4</v>
      </c>
      <c r="J5" s="9">
        <v>75</v>
      </c>
      <c r="K5" s="9">
        <f>J5*F5*G5*1.05</f>
        <v>0.67811737602424627</v>
      </c>
      <c r="L5" s="10">
        <f>K5+(K5/K10)*K15</f>
        <v>1.0377671655095151</v>
      </c>
      <c r="M5" s="10">
        <f>L5*F6*G6</f>
        <v>1.0377671655095151</v>
      </c>
      <c r="N5" s="8">
        <f>L5*F7*G7*1000000</f>
        <v>295292.2620651162</v>
      </c>
      <c r="O5" s="8">
        <f>L5*F8*G8*1000000</f>
        <v>219287.39970503637</v>
      </c>
      <c r="P5" s="11">
        <f>O5/O10</f>
        <v>0.17201834862385323</v>
      </c>
      <c r="Q5" s="7"/>
    </row>
    <row r="6" spans="1:20" x14ac:dyDescent="0.2">
      <c r="A6" s="31" t="s">
        <v>66</v>
      </c>
      <c r="B6" s="28">
        <v>855961</v>
      </c>
      <c r="C6" s="29">
        <v>263213</v>
      </c>
      <c r="D6" s="8">
        <f>B6+C6</f>
        <v>1119174</v>
      </c>
      <c r="E6" s="29">
        <v>15890</v>
      </c>
      <c r="F6" s="12">
        <f>D6/D5</f>
        <v>1</v>
      </c>
      <c r="G6" s="6">
        <f>E6/E5</f>
        <v>1</v>
      </c>
      <c r="H6" s="6"/>
      <c r="I6" s="17" t="s">
        <v>5</v>
      </c>
      <c r="J6" s="9">
        <v>83</v>
      </c>
      <c r="K6" s="9">
        <f>J6*F5*G5*1.05</f>
        <v>0.75044989613349922</v>
      </c>
      <c r="L6" s="10">
        <f>K6+(K6/K10)*K15</f>
        <v>1.1484623298305299</v>
      </c>
      <c r="M6" s="10">
        <f>L6*F6*G6</f>
        <v>1.1484623298305299</v>
      </c>
      <c r="N6" s="8">
        <f>L6*F7*G7*1000000</f>
        <v>326790.10335206188</v>
      </c>
      <c r="O6" s="8">
        <f>L6*F8*G8*1000000</f>
        <v>242678.05567357354</v>
      </c>
      <c r="P6" s="11">
        <f>O6/O10</f>
        <v>0.19036697247706422</v>
      </c>
      <c r="Q6" s="7"/>
    </row>
    <row r="7" spans="1:20" x14ac:dyDescent="0.2">
      <c r="A7" s="31" t="s">
        <v>67</v>
      </c>
      <c r="B7" s="30">
        <v>211936</v>
      </c>
      <c r="C7" s="30">
        <v>81243</v>
      </c>
      <c r="D7" s="8">
        <f t="shared" si="0"/>
        <v>293179</v>
      </c>
      <c r="E7" s="29">
        <v>17260</v>
      </c>
      <c r="F7" s="12">
        <f>D7/D5</f>
        <v>0.26196015990364324</v>
      </c>
      <c r="G7" s="6">
        <f>E7/E5</f>
        <v>1.0862177470106986</v>
      </c>
      <c r="H7" s="6"/>
      <c r="I7" s="17" t="s">
        <v>6</v>
      </c>
      <c r="J7" s="9">
        <v>84</v>
      </c>
      <c r="K7" s="9">
        <f>J7*F5*G5*1.05</f>
        <v>0.75949146114715582</v>
      </c>
      <c r="L7" s="10">
        <f>K7+(K7/K10)*K15</f>
        <v>1.1622992253706568</v>
      </c>
      <c r="M7" s="10">
        <f>L7*F6*G6</f>
        <v>1.1622992253706568</v>
      </c>
      <c r="N7" s="8">
        <f>L7*F7*G7*1000000</f>
        <v>330727.33351293008</v>
      </c>
      <c r="O7" s="8">
        <f>L7*F8*G8*1000000</f>
        <v>245601.88766964068</v>
      </c>
      <c r="P7" s="11">
        <f>O7/O10</f>
        <v>0.19266055045871558</v>
      </c>
      <c r="Q7" s="7"/>
    </row>
    <row r="8" spans="1:20" x14ac:dyDescent="0.2">
      <c r="A8" s="31" t="s">
        <v>68</v>
      </c>
      <c r="B8" s="30">
        <v>153810</v>
      </c>
      <c r="C8" s="30">
        <v>63782</v>
      </c>
      <c r="D8" s="8">
        <f t="shared" si="0"/>
        <v>217592</v>
      </c>
      <c r="E8" s="29">
        <v>17270</v>
      </c>
      <c r="F8" s="12">
        <f>D8/D5</f>
        <v>0.1944219576223179</v>
      </c>
      <c r="G8" s="6">
        <f>E8/E5</f>
        <v>1.0868470736312146</v>
      </c>
      <c r="H8" s="6"/>
      <c r="I8" s="17" t="s">
        <v>7</v>
      </c>
      <c r="J8" s="9">
        <v>42</v>
      </c>
      <c r="K8" s="9">
        <f>J8*F5*G5*1.05</f>
        <v>0.37974573057357791</v>
      </c>
      <c r="L8" s="10">
        <f>K8+(K8/K10)*K15</f>
        <v>0.58114961268532839</v>
      </c>
      <c r="M8" s="10">
        <f>L8*F6*G6</f>
        <v>0.58114961268532839</v>
      </c>
      <c r="N8" s="8">
        <f>L8*F7*G7*1000000</f>
        <v>165363.66675646504</v>
      </c>
      <c r="O8" s="8">
        <f>L8*F8*G8*1000000</f>
        <v>122800.94383482034</v>
      </c>
      <c r="P8" s="11">
        <f>O8/O10</f>
        <v>9.633027522935779E-2</v>
      </c>
      <c r="Q8" s="7"/>
    </row>
    <row r="9" spans="1:20" x14ac:dyDescent="0.2">
      <c r="A9" s="20"/>
      <c r="B9" s="20" t="s">
        <v>47</v>
      </c>
      <c r="C9" s="15"/>
      <c r="D9" s="15"/>
      <c r="E9" s="15"/>
      <c r="F9" s="6"/>
      <c r="G9" s="6"/>
      <c r="H9" s="6"/>
      <c r="I9" s="17" t="s">
        <v>8</v>
      </c>
      <c r="J9" s="9">
        <v>16</v>
      </c>
      <c r="K9" s="9">
        <f>J9*F5*G5*1.05</f>
        <v>0.14466504021850587</v>
      </c>
      <c r="L9" s="10">
        <f>K9+(K9/K10)*K15</f>
        <v>0.22139032864202987</v>
      </c>
      <c r="M9" s="10">
        <f>L9*F6*G6</f>
        <v>0.22139032864202987</v>
      </c>
      <c r="N9" s="8">
        <f>L9*F7*G7*1000000</f>
        <v>62995.682573891456</v>
      </c>
      <c r="O9" s="8">
        <f>L9*F8*G8*1000000</f>
        <v>46781.311937074417</v>
      </c>
      <c r="P9" s="11">
        <f>O9/O10</f>
        <v>3.669724770642202E-2</v>
      </c>
      <c r="Q9" s="7"/>
    </row>
    <row r="10" spans="1:20" x14ac:dyDescent="0.2">
      <c r="A10" s="20"/>
      <c r="B10" s="20" t="s">
        <v>52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3.9421223459542847</v>
      </c>
      <c r="L10" s="10">
        <f>L4+L5+L6+L7+L8+L9</f>
        <v>6.032886455495313</v>
      </c>
      <c r="M10" s="10">
        <f>M4+M5+M6+M7+M8+M9</f>
        <v>6.032886455495313</v>
      </c>
      <c r="N10" s="8">
        <f>N4+N5+N6+N7+N8+N9</f>
        <v>1716632.350138542</v>
      </c>
      <c r="O10" s="8">
        <f>O4+O5+O6+O7+O8+O9</f>
        <v>1274790.7502852778</v>
      </c>
      <c r="P10" s="11">
        <f>P4+P5+P6+P7+P8+P9</f>
        <v>1</v>
      </c>
      <c r="Q10" s="7"/>
    </row>
    <row r="11" spans="1:20" x14ac:dyDescent="0.2">
      <c r="E11" s="6"/>
      <c r="F11" s="6"/>
      <c r="G11" s="6"/>
      <c r="H11" s="6"/>
      <c r="I11" s="17" t="s">
        <v>53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E12" s="6"/>
      <c r="F12" s="6"/>
      <c r="G12" s="6"/>
      <c r="H12" s="6"/>
      <c r="I12" s="17" t="s">
        <v>61</v>
      </c>
      <c r="J12" s="6">
        <v>18</v>
      </c>
      <c r="K12" s="9">
        <f>J12*D22*1.05</f>
        <v>0.20107702168679567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60</v>
      </c>
      <c r="J14" s="6">
        <v>227</v>
      </c>
      <c r="K14" s="9">
        <f>(J14-J12)*F5*G5*1.05</f>
        <v>1.8896870878542329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43</v>
      </c>
      <c r="J15" s="6"/>
      <c r="K15" s="9">
        <f>K12+K14</f>
        <v>2.0907641095410288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63</v>
      </c>
      <c r="J16" s="9">
        <f>J10+J11+J12+J14</f>
        <v>687</v>
      </c>
      <c r="K16" s="9">
        <f>K10+K15</f>
        <v>6.0328864554953139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62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59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69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6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15" t="str">
        <f>A42</f>
        <v>La Réunion</v>
      </c>
      <c r="C21" s="15" t="s">
        <v>9</v>
      </c>
      <c r="D21" s="15" t="s">
        <v>65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54</v>
      </c>
      <c r="B22" s="25">
        <f>B42</f>
        <v>2108000</v>
      </c>
      <c r="C22" s="6">
        <f>B45</f>
        <v>198139000</v>
      </c>
      <c r="D22" s="13">
        <f>B22/C22</f>
        <v>1.0638995856444214E-2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24</v>
      </c>
      <c r="B39" s="6">
        <v>2253000</v>
      </c>
    </row>
    <row r="40" spans="1:17" x14ac:dyDescent="0.2">
      <c r="A40" s="21" t="s">
        <v>25</v>
      </c>
      <c r="B40" s="6">
        <v>1863000</v>
      </c>
    </row>
    <row r="41" spans="1:17" x14ac:dyDescent="0.2">
      <c r="A41" s="21" t="s">
        <v>26</v>
      </c>
      <c r="B41" s="6">
        <v>437000</v>
      </c>
    </row>
    <row r="42" spans="1:17" x14ac:dyDescent="0.2">
      <c r="A42" s="21" t="s">
        <v>27</v>
      </c>
      <c r="B42" s="6">
        <v>2108000</v>
      </c>
    </row>
    <row r="43" spans="1:17" x14ac:dyDescent="0.2">
      <c r="A43" s="21" t="s">
        <v>28</v>
      </c>
      <c r="B43" s="6">
        <v>348000</v>
      </c>
    </row>
    <row r="44" spans="1:17" x14ac:dyDescent="0.2">
      <c r="A44" s="21" t="s">
        <v>29</v>
      </c>
      <c r="B44" s="6">
        <v>2698000</v>
      </c>
    </row>
    <row r="45" spans="1:17" x14ac:dyDescent="0.2">
      <c r="A45" s="20" t="s">
        <v>46</v>
      </c>
      <c r="B45" s="6">
        <f>SUM(B26:B44)</f>
        <v>198139000</v>
      </c>
    </row>
    <row r="46" spans="1:17" x14ac:dyDescent="0.2">
      <c r="A46" s="20" t="s">
        <v>57</v>
      </c>
      <c r="B46" s="6"/>
    </row>
    <row r="47" spans="1:17" x14ac:dyDescent="0.2">
      <c r="A47" s="20" t="s">
        <v>36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2022-09-22T07:21:27Z</dcterms:modified>
</cp:coreProperties>
</file>